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User\Desktop\Documents\החברה לפיתוח עכו העתיקה\קמרונות המגדלאור\"/>
    </mc:Choice>
  </mc:AlternateContent>
  <xr:revisionPtr revIDLastSave="0" documentId="13_ncr:1_{625B93D6-8BC1-4EE0-9884-1C2452C3AB19}" xr6:coauthVersionLast="47" xr6:coauthVersionMax="47" xr10:uidLastSave="{00000000-0000-0000-0000-000000000000}"/>
  <workbookProtection workbookAlgorithmName="SHA-512" workbookHashValue="xW9xaW51sTvXeK0ugwke4dCLcsjcOAC6TbOZe4/MT+on8iEAQhGaKvezuBrzfQOIfb4sQP6O5SmTXeufhfRaDg==" workbookSaltValue="1sgnR2NmRZDCzthxUDes0w==" workbookSpinCount="100000" lockStructure="1"/>
  <bookViews>
    <workbookView xWindow="-120" yWindow="-120" windowWidth="29040" windowHeight="15840" xr2:uid="{00000000-000D-0000-FFFF-FFFF00000000}"/>
  </bookViews>
  <sheets>
    <sheet name="קמרונות_תחת_המגדלור_בעכו" sheetId="1" r:id="rId1"/>
  </sheets>
  <calcPr calcId="191029"/>
</workbook>
</file>

<file path=xl/calcChain.xml><?xml version="1.0" encoding="utf-8"?>
<calcChain xmlns="http://schemas.openxmlformats.org/spreadsheetml/2006/main">
  <c r="F50" i="1" l="1"/>
  <c r="F53" i="1"/>
  <c r="F54" i="1" s="1"/>
  <c r="F55" i="1" s="1"/>
  <c r="F56" i="1" s="1"/>
  <c r="F42" i="1" l="1"/>
  <c r="F41" i="1"/>
  <c r="F40" i="1"/>
  <c r="F36" i="1"/>
  <c r="F35" i="1"/>
  <c r="F31" i="1"/>
  <c r="F30" i="1"/>
  <c r="F29" i="1"/>
  <c r="F28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F7" i="1"/>
  <c r="F6" i="1"/>
  <c r="F5" i="1"/>
  <c r="F43" i="1" l="1"/>
  <c r="F51" i="1" s="1"/>
  <c r="F9" i="1"/>
  <c r="F47" i="1" s="1"/>
  <c r="F32" i="1"/>
  <c r="F49" i="1" s="1"/>
  <c r="F37" i="1"/>
  <c r="F25" i="1"/>
  <c r="F48" i="1" s="1"/>
  <c r="F52" i="1" l="1"/>
</calcChain>
</file>

<file path=xl/sharedStrings.xml><?xml version="1.0" encoding="utf-8"?>
<sst xmlns="http://schemas.openxmlformats.org/spreadsheetml/2006/main" count="142" uniqueCount="93">
  <si>
    <t>קמרונות תחת המגדלור בעכו</t>
  </si>
  <si>
    <t>סעיף</t>
  </si>
  <si>
    <t>תאור</t>
  </si>
  <si>
    <t>יח'</t>
  </si>
  <si>
    <t>כמות</t>
  </si>
  <si>
    <t>מחיר</t>
  </si>
  <si>
    <t>סה"כ</t>
  </si>
  <si>
    <t>01</t>
  </si>
  <si>
    <t/>
  </si>
  <si>
    <t>01.0001</t>
  </si>
  <si>
    <t>מפרט 4,5- תמיכות זמניות/ תבניות</t>
  </si>
  <si>
    <t>קומפ</t>
  </si>
  <si>
    <t>מ"ר</t>
  </si>
  <si>
    <t>01.0003</t>
  </si>
  <si>
    <t>01.0005</t>
  </si>
  <si>
    <t>01.0006</t>
  </si>
  <si>
    <t>מ"ק</t>
  </si>
  <si>
    <t>סה"כ להתארגנות, תמיכות זמניות , בדיקות, "פיילוטים" ואחר</t>
  </si>
  <si>
    <t>02</t>
  </si>
  <si>
    <t>התערבות הנדסית שימורית</t>
  </si>
  <si>
    <t>02.0001</t>
  </si>
  <si>
    <t>מפרט מס' 35- הסרת צמחייה מקירות</t>
  </si>
  <si>
    <t>02.0002</t>
  </si>
  <si>
    <t>פרט מס' 8- הסרת הבטון וטיפול בשאר האבן בה קיימת התפוררות עקב טיפול במליטת צמנט [לא מישקים!]</t>
  </si>
  <si>
    <t>02.0003</t>
  </si>
  <si>
    <t>מפרט מס' 9 – הזרקה בשיטת ה"גראוטינג"</t>
  </si>
  <si>
    <t>02.0004</t>
  </si>
  <si>
    <t>02.0005</t>
  </si>
  <si>
    <t>מפרט מס' 11- ביצוע עבודות הסרת אבנים ומילוי ה"ליבה" ידנית ב"בבטון עתיק"</t>
  </si>
  <si>
    <t>02.0006</t>
  </si>
  <si>
    <t>מפרט מס' 12 - ייצוב מסד קירות ק.ק. ו ק.ע. 60% מהאורך</t>
  </si>
  <si>
    <t>מ'</t>
  </si>
  <si>
    <t>02.0007</t>
  </si>
  <si>
    <t>מפרט מס' 13 - עבודת תותב= DUTCHWORK</t>
  </si>
  <si>
    <t>02.0008</t>
  </si>
  <si>
    <t>מפרט מס' 14-השלמת אבן ו/או אבנים חסרות בקיר או קמרון</t>
  </si>
  <si>
    <t>02.0009</t>
  </si>
  <si>
    <t>מפרט מס' 15'- חזית הצפונית ומסדרון ק.ע. של הקמרונות מילוי מליטה ויתדות אבן במישקים [80%] עד עומק 10 ס"מ. [פרוק והסרת מליטה או צמנט במישקים ק.ק., ק.ע. וחזית מ"ר נכלל במחיר מילוי מליטה במישקים]</t>
  </si>
  <si>
    <t>02.0010</t>
  </si>
  <si>
    <t>מפרט מס' 16 - ייצוב "גדם מדרגה" חיצוני</t>
  </si>
  <si>
    <t>02.0011</t>
  </si>
  <si>
    <t>מפרט מס' 17- טיפול הנדסי בסדקים בשיטת "התר ותפור" כולל עוגני בזלת</t>
  </si>
  <si>
    <t>02.0012</t>
  </si>
  <si>
    <t>מפרט 15- ק.ק. וק.ע. מילוי מליטה ויתדות אבן עד לעומק 15 ס"מ או יותר בתוך קמרונות ק.ק. וק.ע.[80%]</t>
  </si>
  <si>
    <t>02.0013</t>
  </si>
  <si>
    <t>סה"כ להתערבות הנדסית שימורית</t>
  </si>
  <si>
    <t>03</t>
  </si>
  <si>
    <t>התערבות הנדסית קונסטרוקטיבית מודרנית</t>
  </si>
  <si>
    <t>03.0001</t>
  </si>
  <si>
    <t>מפרט מס' 18 – מערכת עיגון "קלאסית"</t>
  </si>
  <si>
    <t>03.0002</t>
  </si>
  <si>
    <t>מפרט מס' 19 – ייצוב באמצעות מיני-עוגנים</t>
  </si>
  <si>
    <t>03.0003</t>
  </si>
  <si>
    <t>מפרט מס' 20- ייצוב אבנים באמצעות החדרת מוטות בזלת</t>
  </si>
  <si>
    <t>03.0004</t>
  </si>
  <si>
    <t>מפרט מס' 21 -ייצוב באמצעות עוגני "סינטקס" או ש"ע</t>
  </si>
  <si>
    <t>סה"כ להתערבות הנדסית קונסטרוקטיבית מודרנית</t>
  </si>
  <si>
    <t>04</t>
  </si>
  <si>
    <t>התערבות הנדסית פיזית שימורית</t>
  </si>
  <si>
    <t>04.0001</t>
  </si>
  <si>
    <t>04.0003</t>
  </si>
  <si>
    <t>סה"כ להתערבות הנדסית פיזית שימורית</t>
  </si>
  <si>
    <t>05</t>
  </si>
  <si>
    <t>ניקוזים ואיטומים</t>
  </si>
  <si>
    <t>05.0001</t>
  </si>
  <si>
    <t>מפרט מס' 37 -"קופינג" בחזית הקמרונות רוחב עד 1,00 מ'</t>
  </si>
  <si>
    <t>05.0002</t>
  </si>
  <si>
    <t>מפרט מס' 38 - "רולקה" עפ"י הצורך</t>
  </si>
  <si>
    <t>05.0003</t>
  </si>
  <si>
    <t>מפרט מס' 39' - ניקוז למרגלות קמרונות ק.ק.</t>
  </si>
  <si>
    <t>סה"כ לניקוזים ואיטומים</t>
  </si>
  <si>
    <t>סה"כ לקמרונות תחת המגדלור בעכו</t>
  </si>
  <si>
    <t>01 - התארגנות, תמיכות זמניות , בדיקות, "פיילוטים" ואחר</t>
  </si>
  <si>
    <t>02 - התערבות הנדסית שימורית</t>
  </si>
  <si>
    <t>03 - התערבות הנדסית קונסטרוקטיבית מודרנית</t>
  </si>
  <si>
    <t>04 - התערבות הנדסית פיזית שימורית</t>
  </si>
  <si>
    <t>05 - ניקוזים ואיטומים</t>
  </si>
  <si>
    <t xml:space="preserve">מפרט 1 - פינוי כלל המערכות המודרניות שהוצדמו למבנה ובכלל זה גדרות , גגונים , ויטרינות מערכות חשמל וכדומה והחזרתם בתום תקופת הביצוע </t>
  </si>
  <si>
    <t xml:space="preserve">מפרט 6 -ביצוע קידוחים לצורך הוצאת ליבה מאלמנטים שונים . הקידוח בקוטר 50 מ"מ ולעומק של עד שלושה מטר </t>
  </si>
  <si>
    <t xml:space="preserve">מ"א </t>
  </si>
  <si>
    <t xml:space="preserve">מפרט 30 --חפירה ופינוי של מילוי בעומק של 50 ס"מ  כולל סילוק החומר לאתר שפיכה מורשה </t>
  </si>
  <si>
    <t xml:space="preserve">מ"ר </t>
  </si>
  <si>
    <t xml:space="preserve">מפרט מס' 36 -הוצאת אלמנטים מפלדה מהקירות </t>
  </si>
  <si>
    <t xml:space="preserve">מפרט מס' 10- ייצוב הנדסי של התנפחות קיר או קמרון בשיטת פירוק ובנייה חדשה או שיטה אחרת כולל כל הנידרש וובכלל זה השלמות אבן </t>
  </si>
  <si>
    <t xml:space="preserve">ייצוב קצה קמרונות ק.ק. ואיטומם בדומה לקטע ו של החומה  . המחיר כולל אספקה של אבן בניה ואיטום בבנית דבש/ גזית של הקמרון </t>
  </si>
  <si>
    <t xml:space="preserve">מפרט מס' 22 - ניקוי מלא של פטריות וגידולים מיקרוביולוגיים אחרים בכל פנים הקמרונות ק.ק. </t>
  </si>
  <si>
    <t>התארגנות ,תמיכות זמניות , בדיקות, "פיילוטים" ואחר</t>
  </si>
  <si>
    <t xml:space="preserve">כתב כמויות / אומדן מתכנן </t>
  </si>
  <si>
    <t>הנחה כללית באחוז %</t>
  </si>
  <si>
    <t xml:space="preserve">סה"כ עלות </t>
  </si>
  <si>
    <t xml:space="preserve">סה"כ לאחר הנחה </t>
  </si>
  <si>
    <t>מע"מ 18%</t>
  </si>
  <si>
    <t xml:space="preserve">סה"כ עלות כולל מע"מ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</si>
</sst>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2"/>
      <color rgb="FF0000FF"/>
      <name val="Calibri"/>
    </font>
    <font>
      <b/>
      <sz val="11"/>
      <name val="Calibri"/>
    </font>
    <font>
      <b/>
      <sz val="16"/>
      <color rgb="FF0000FF"/>
      <name val="Calibri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rgb="FF008000"/>
      </top>
      <bottom style="double">
        <color rgb="FF008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2" xfId="0" applyBorder="1"/>
    <xf numFmtId="0" fontId="0" fillId="2" borderId="3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2" xfId="0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3" fontId="0" fillId="0" borderId="0" xfId="0" applyNumberFormat="1"/>
    <xf numFmtId="0" fontId="5" fillId="0" borderId="2" xfId="0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 shrinkToFi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4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3" fontId="1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rightToLeft="1" tabSelected="1" topLeftCell="A7" workbookViewId="0">
      <selection activeCell="K55" sqref="K55"/>
    </sheetView>
  </sheetViews>
  <sheetFormatPr defaultRowHeight="15" x14ac:dyDescent="0.25"/>
  <cols>
    <col min="1" max="1" width="13.140625" style="7" customWidth="1"/>
    <col min="2" max="2" width="70" customWidth="1"/>
    <col min="3" max="3" width="9.140625" style="42" customWidth="1"/>
    <col min="4" max="4" width="9.140625" style="43" customWidth="1"/>
    <col min="5" max="5" width="9.140625" style="44" customWidth="1"/>
    <col min="6" max="6" width="17" style="43" customWidth="1"/>
    <col min="7" max="7" width="9.140625" style="14" customWidth="1"/>
  </cols>
  <sheetData>
    <row r="1" spans="1:7" ht="21" x14ac:dyDescent="0.35">
      <c r="A1" s="8"/>
      <c r="B1" s="4" t="s">
        <v>0</v>
      </c>
      <c r="C1" s="28"/>
      <c r="D1" s="29"/>
      <c r="E1" s="30"/>
      <c r="F1" s="29"/>
    </row>
    <row r="2" spans="1:7" x14ac:dyDescent="0.25">
      <c r="A2" s="9"/>
      <c r="B2" s="2" t="s">
        <v>87</v>
      </c>
      <c r="C2" s="31"/>
      <c r="D2" s="32"/>
      <c r="E2" s="33"/>
      <c r="F2" s="32"/>
    </row>
    <row r="3" spans="1:7" x14ac:dyDescent="0.25">
      <c r="A3" s="10" t="s">
        <v>1</v>
      </c>
      <c r="B3" s="3" t="s">
        <v>2</v>
      </c>
      <c r="C3" s="34" t="s">
        <v>3</v>
      </c>
      <c r="D3" s="35" t="s">
        <v>4</v>
      </c>
      <c r="E3" s="36" t="s">
        <v>5</v>
      </c>
      <c r="F3" s="35" t="s">
        <v>6</v>
      </c>
    </row>
    <row r="4" spans="1:7" s="1" customFormat="1" ht="15.75" x14ac:dyDescent="0.25">
      <c r="A4" s="11" t="s">
        <v>7</v>
      </c>
      <c r="B4" s="5" t="s">
        <v>86</v>
      </c>
      <c r="C4" s="37" t="s">
        <v>8</v>
      </c>
      <c r="D4" s="38" t="s">
        <v>8</v>
      </c>
      <c r="E4" s="38" t="s">
        <v>8</v>
      </c>
      <c r="F4" s="38" t="s">
        <v>8</v>
      </c>
      <c r="G4" s="15"/>
    </row>
    <row r="5" spans="1:7" x14ac:dyDescent="0.25">
      <c r="A5" s="12" t="s">
        <v>9</v>
      </c>
      <c r="B5" s="2" t="s">
        <v>10</v>
      </c>
      <c r="C5" s="31" t="s">
        <v>11</v>
      </c>
      <c r="D5" s="39">
        <v>1</v>
      </c>
      <c r="E5" s="39">
        <v>20000</v>
      </c>
      <c r="F5" s="39">
        <f t="shared" ref="F5:F8" si="0">MMULT(D5,E5)</f>
        <v>20000</v>
      </c>
    </row>
    <row r="6" spans="1:7" ht="30" x14ac:dyDescent="0.25">
      <c r="A6" s="12" t="s">
        <v>13</v>
      </c>
      <c r="B6" s="16" t="s">
        <v>77</v>
      </c>
      <c r="C6" s="31" t="s">
        <v>11</v>
      </c>
      <c r="D6" s="39">
        <v>1</v>
      </c>
      <c r="E6" s="39">
        <v>35000</v>
      </c>
      <c r="F6" s="39">
        <f t="shared" si="0"/>
        <v>35000</v>
      </c>
    </row>
    <row r="7" spans="1:7" ht="30" x14ac:dyDescent="0.25">
      <c r="A7" s="12" t="s">
        <v>14</v>
      </c>
      <c r="B7" s="16" t="s">
        <v>78</v>
      </c>
      <c r="C7" s="40" t="s">
        <v>79</v>
      </c>
      <c r="D7" s="39">
        <v>45</v>
      </c>
      <c r="E7" s="39">
        <v>500</v>
      </c>
      <c r="F7" s="39">
        <f t="shared" si="0"/>
        <v>22500</v>
      </c>
    </row>
    <row r="8" spans="1:7" ht="30" x14ac:dyDescent="0.25">
      <c r="A8" s="12" t="s">
        <v>15</v>
      </c>
      <c r="B8" s="16" t="s">
        <v>80</v>
      </c>
      <c r="C8" s="31" t="s">
        <v>16</v>
      </c>
      <c r="D8" s="39">
        <v>250</v>
      </c>
      <c r="E8" s="39">
        <v>350</v>
      </c>
      <c r="F8" s="39">
        <f t="shared" si="0"/>
        <v>87500</v>
      </c>
    </row>
    <row r="9" spans="1:7" x14ac:dyDescent="0.25">
      <c r="A9" s="13" t="s">
        <v>8</v>
      </c>
      <c r="B9" s="6" t="s">
        <v>17</v>
      </c>
      <c r="C9" s="31"/>
      <c r="D9" s="39"/>
      <c r="E9" s="39"/>
      <c r="F9" s="41">
        <f>SUM(F5:F8)</f>
        <v>165000</v>
      </c>
    </row>
    <row r="10" spans="1:7" x14ac:dyDescent="0.25">
      <c r="A10" s="9"/>
      <c r="B10" s="2"/>
      <c r="C10" s="31"/>
      <c r="D10" s="39"/>
      <c r="E10" s="39"/>
      <c r="F10" s="39"/>
    </row>
    <row r="11" spans="1:7" s="1" customFormat="1" ht="15.75" x14ac:dyDescent="0.25">
      <c r="A11" s="11" t="s">
        <v>18</v>
      </c>
      <c r="B11" s="5" t="s">
        <v>19</v>
      </c>
      <c r="C11" s="37" t="s">
        <v>8</v>
      </c>
      <c r="D11" s="38" t="s">
        <v>8</v>
      </c>
      <c r="E11" s="38" t="s">
        <v>8</v>
      </c>
      <c r="F11" s="38" t="s">
        <v>8</v>
      </c>
      <c r="G11" s="15"/>
    </row>
    <row r="12" spans="1:7" x14ac:dyDescent="0.25">
      <c r="A12" s="12" t="s">
        <v>20</v>
      </c>
      <c r="B12" s="16" t="s">
        <v>21</v>
      </c>
      <c r="C12" s="31" t="s">
        <v>11</v>
      </c>
      <c r="D12" s="39">
        <v>1</v>
      </c>
      <c r="E12" s="39">
        <v>4000</v>
      </c>
      <c r="F12" s="39">
        <f t="shared" ref="F12:F24" si="1">MMULT(D12,E12)</f>
        <v>4000</v>
      </c>
    </row>
    <row r="13" spans="1:7" ht="30" x14ac:dyDescent="0.25">
      <c r="A13" s="12" t="s">
        <v>22</v>
      </c>
      <c r="B13" s="16" t="s">
        <v>23</v>
      </c>
      <c r="C13" s="40" t="s">
        <v>81</v>
      </c>
      <c r="D13" s="39">
        <v>300</v>
      </c>
      <c r="E13" s="39">
        <v>100</v>
      </c>
      <c r="F13" s="39">
        <f t="shared" si="1"/>
        <v>30000</v>
      </c>
    </row>
    <row r="14" spans="1:7" x14ac:dyDescent="0.25">
      <c r="A14" s="12" t="s">
        <v>24</v>
      </c>
      <c r="B14" s="16" t="s">
        <v>25</v>
      </c>
      <c r="C14" s="31" t="s">
        <v>16</v>
      </c>
      <c r="D14" s="39">
        <v>6</v>
      </c>
      <c r="E14" s="39">
        <v>9000</v>
      </c>
      <c r="F14" s="39">
        <f t="shared" si="1"/>
        <v>54000</v>
      </c>
    </row>
    <row r="15" spans="1:7" ht="30" x14ac:dyDescent="0.25">
      <c r="A15" s="12" t="s">
        <v>26</v>
      </c>
      <c r="B15" s="16" t="s">
        <v>83</v>
      </c>
      <c r="C15" s="31" t="s">
        <v>16</v>
      </c>
      <c r="D15" s="39">
        <v>15</v>
      </c>
      <c r="E15" s="39">
        <v>18000</v>
      </c>
      <c r="F15" s="39">
        <f t="shared" si="1"/>
        <v>270000</v>
      </c>
    </row>
    <row r="16" spans="1:7" x14ac:dyDescent="0.25">
      <c r="A16" s="12" t="s">
        <v>27</v>
      </c>
      <c r="B16" s="16" t="s">
        <v>28</v>
      </c>
      <c r="C16" s="31" t="s">
        <v>16</v>
      </c>
      <c r="D16" s="39">
        <v>18</v>
      </c>
      <c r="E16" s="39">
        <v>12000</v>
      </c>
      <c r="F16" s="39">
        <f t="shared" si="1"/>
        <v>216000</v>
      </c>
    </row>
    <row r="17" spans="1:8" x14ac:dyDescent="0.25">
      <c r="A17" s="12" t="s">
        <v>29</v>
      </c>
      <c r="B17" s="16" t="s">
        <v>30</v>
      </c>
      <c r="C17" s="31" t="s">
        <v>31</v>
      </c>
      <c r="D17" s="39">
        <v>135</v>
      </c>
      <c r="E17" s="39">
        <v>1000</v>
      </c>
      <c r="F17" s="39">
        <f t="shared" si="1"/>
        <v>135000</v>
      </c>
    </row>
    <row r="18" spans="1:8" x14ac:dyDescent="0.25">
      <c r="A18" s="12" t="s">
        <v>32</v>
      </c>
      <c r="B18" s="16" t="s">
        <v>33</v>
      </c>
      <c r="C18" s="31" t="s">
        <v>3</v>
      </c>
      <c r="D18" s="39">
        <v>49</v>
      </c>
      <c r="E18" s="39">
        <v>800</v>
      </c>
      <c r="F18" s="39">
        <f t="shared" si="1"/>
        <v>39200</v>
      </c>
    </row>
    <row r="19" spans="1:8" x14ac:dyDescent="0.25">
      <c r="A19" s="12" t="s">
        <v>34</v>
      </c>
      <c r="B19" s="16" t="s">
        <v>35</v>
      </c>
      <c r="C19" s="31" t="s">
        <v>16</v>
      </c>
      <c r="D19" s="39">
        <v>35</v>
      </c>
      <c r="E19" s="39">
        <v>11000</v>
      </c>
      <c r="F19" s="39">
        <f t="shared" si="1"/>
        <v>385000</v>
      </c>
    </row>
    <row r="20" spans="1:8" ht="45" x14ac:dyDescent="0.25">
      <c r="A20" s="12" t="s">
        <v>36</v>
      </c>
      <c r="B20" s="16" t="s">
        <v>37</v>
      </c>
      <c r="C20" s="31" t="s">
        <v>12</v>
      </c>
      <c r="D20" s="39">
        <v>400</v>
      </c>
      <c r="E20" s="39">
        <v>700</v>
      </c>
      <c r="F20" s="39">
        <f t="shared" si="1"/>
        <v>280000</v>
      </c>
    </row>
    <row r="21" spans="1:8" x14ac:dyDescent="0.25">
      <c r="A21" s="12" t="s">
        <v>38</v>
      </c>
      <c r="B21" s="16" t="s">
        <v>39</v>
      </c>
      <c r="C21" s="31" t="s">
        <v>11</v>
      </c>
      <c r="D21" s="39">
        <v>1</v>
      </c>
      <c r="E21" s="39">
        <v>8000</v>
      </c>
      <c r="F21" s="39">
        <f t="shared" si="1"/>
        <v>8000</v>
      </c>
    </row>
    <row r="22" spans="1:8" x14ac:dyDescent="0.25">
      <c r="A22" s="12" t="s">
        <v>40</v>
      </c>
      <c r="B22" s="16" t="s">
        <v>41</v>
      </c>
      <c r="C22" s="31" t="s">
        <v>31</v>
      </c>
      <c r="D22" s="39">
        <v>100</v>
      </c>
      <c r="E22" s="39">
        <v>900</v>
      </c>
      <c r="F22" s="39">
        <f t="shared" si="1"/>
        <v>90000</v>
      </c>
    </row>
    <row r="23" spans="1:8" ht="30" x14ac:dyDescent="0.25">
      <c r="A23" s="12" t="s">
        <v>42</v>
      </c>
      <c r="B23" s="16" t="s">
        <v>43</v>
      </c>
      <c r="C23" s="31" t="s">
        <v>12</v>
      </c>
      <c r="D23" s="39">
        <v>1000</v>
      </c>
      <c r="E23" s="39">
        <v>700</v>
      </c>
      <c r="F23" s="39">
        <f t="shared" si="1"/>
        <v>700000</v>
      </c>
    </row>
    <row r="24" spans="1:8" ht="30" x14ac:dyDescent="0.25">
      <c r="A24" s="12" t="s">
        <v>44</v>
      </c>
      <c r="B24" s="18" t="s">
        <v>84</v>
      </c>
      <c r="C24" s="31" t="s">
        <v>16</v>
      </c>
      <c r="D24" s="39">
        <v>30.5</v>
      </c>
      <c r="E24" s="39">
        <v>25000</v>
      </c>
      <c r="F24" s="39">
        <f t="shared" si="1"/>
        <v>762500</v>
      </c>
    </row>
    <row r="25" spans="1:8" x14ac:dyDescent="0.25">
      <c r="A25" s="13" t="s">
        <v>8</v>
      </c>
      <c r="B25" s="6" t="s">
        <v>45</v>
      </c>
      <c r="C25" s="31"/>
      <c r="D25" s="39"/>
      <c r="E25" s="39"/>
      <c r="F25" s="41">
        <f>SUM(F12:F24)</f>
        <v>2973700</v>
      </c>
      <c r="H25" s="19"/>
    </row>
    <row r="26" spans="1:8" x14ac:dyDescent="0.25">
      <c r="A26" s="9"/>
      <c r="B26" s="2"/>
      <c r="C26" s="31"/>
      <c r="D26" s="39"/>
      <c r="E26" s="39"/>
      <c r="F26" s="39"/>
    </row>
    <row r="27" spans="1:8" s="1" customFormat="1" ht="15.75" x14ac:dyDescent="0.25">
      <c r="A27" s="11" t="s">
        <v>46</v>
      </c>
      <c r="B27" s="5" t="s">
        <v>47</v>
      </c>
      <c r="C27" s="37" t="s">
        <v>8</v>
      </c>
      <c r="D27" s="38" t="s">
        <v>8</v>
      </c>
      <c r="E27" s="38" t="s">
        <v>8</v>
      </c>
      <c r="F27" s="38" t="s">
        <v>8</v>
      </c>
      <c r="G27" s="15"/>
    </row>
    <row r="28" spans="1:8" x14ac:dyDescent="0.25">
      <c r="A28" s="12" t="s">
        <v>48</v>
      </c>
      <c r="B28" s="2" t="s">
        <v>49</v>
      </c>
      <c r="C28" s="31" t="s">
        <v>31</v>
      </c>
      <c r="D28" s="39">
        <v>40</v>
      </c>
      <c r="E28" s="39">
        <v>1500</v>
      </c>
      <c r="F28" s="39">
        <f>MMULT(D28,E28)</f>
        <v>60000</v>
      </c>
    </row>
    <row r="29" spans="1:8" x14ac:dyDescent="0.25">
      <c r="A29" s="12" t="s">
        <v>50</v>
      </c>
      <c r="B29" s="2" t="s">
        <v>51</v>
      </c>
      <c r="C29" s="31" t="s">
        <v>3</v>
      </c>
      <c r="D29" s="39">
        <v>20</v>
      </c>
      <c r="E29" s="39">
        <v>800</v>
      </c>
      <c r="F29" s="39">
        <f>MMULT(D29,E29)</f>
        <v>16000</v>
      </c>
    </row>
    <row r="30" spans="1:8" x14ac:dyDescent="0.25">
      <c r="A30" s="12" t="s">
        <v>52</v>
      </c>
      <c r="B30" s="2" t="s">
        <v>53</v>
      </c>
      <c r="C30" s="31" t="s">
        <v>31</v>
      </c>
      <c r="D30" s="39">
        <v>50</v>
      </c>
      <c r="E30" s="39">
        <v>500</v>
      </c>
      <c r="F30" s="39">
        <f>MMULT(D30,E30)</f>
        <v>25000</v>
      </c>
    </row>
    <row r="31" spans="1:8" x14ac:dyDescent="0.25">
      <c r="A31" s="12" t="s">
        <v>54</v>
      </c>
      <c r="B31" s="2" t="s">
        <v>55</v>
      </c>
      <c r="C31" s="40" t="s">
        <v>31</v>
      </c>
      <c r="D31" s="39">
        <v>60</v>
      </c>
      <c r="E31" s="39">
        <v>1800</v>
      </c>
      <c r="F31" s="39">
        <f>MMULT(D31,E31)</f>
        <v>108000</v>
      </c>
    </row>
    <row r="32" spans="1:8" x14ac:dyDescent="0.25">
      <c r="A32" s="13" t="s">
        <v>8</v>
      </c>
      <c r="B32" s="6" t="s">
        <v>56</v>
      </c>
      <c r="C32" s="31"/>
      <c r="D32" s="39"/>
      <c r="E32" s="39"/>
      <c r="F32" s="41">
        <f>SUM(F28:F31)</f>
        <v>209000</v>
      </c>
    </row>
    <row r="33" spans="1:7" x14ac:dyDescent="0.25">
      <c r="A33" s="9"/>
      <c r="B33" s="2"/>
      <c r="C33" s="31"/>
      <c r="D33" s="39"/>
      <c r="E33" s="39"/>
      <c r="F33" s="39"/>
    </row>
    <row r="34" spans="1:7" s="1" customFormat="1" ht="15.75" x14ac:dyDescent="0.25">
      <c r="A34" s="11" t="s">
        <v>57</v>
      </c>
      <c r="B34" s="5" t="s">
        <v>58</v>
      </c>
      <c r="C34" s="37" t="s">
        <v>8</v>
      </c>
      <c r="D34" s="38" t="s">
        <v>8</v>
      </c>
      <c r="E34" s="38" t="s">
        <v>8</v>
      </c>
      <c r="F34" s="38" t="s">
        <v>8</v>
      </c>
      <c r="G34" s="15"/>
    </row>
    <row r="35" spans="1:7" ht="30" x14ac:dyDescent="0.25">
      <c r="A35" s="12" t="s">
        <v>59</v>
      </c>
      <c r="B35" s="16" t="s">
        <v>85</v>
      </c>
      <c r="C35" s="40" t="s">
        <v>12</v>
      </c>
      <c r="D35" s="39">
        <v>1000</v>
      </c>
      <c r="E35" s="39">
        <v>80</v>
      </c>
      <c r="F35" s="39">
        <f>MMULT(D35,E35)</f>
        <v>80000</v>
      </c>
    </row>
    <row r="36" spans="1:7" x14ac:dyDescent="0.25">
      <c r="A36" s="12" t="s">
        <v>60</v>
      </c>
      <c r="B36" s="17" t="s">
        <v>82</v>
      </c>
      <c r="C36" s="31" t="s">
        <v>11</v>
      </c>
      <c r="D36" s="39">
        <v>1</v>
      </c>
      <c r="E36" s="39">
        <v>8000</v>
      </c>
      <c r="F36" s="39">
        <f>MMULT(D36,E36)</f>
        <v>8000</v>
      </c>
    </row>
    <row r="37" spans="1:7" x14ac:dyDescent="0.25">
      <c r="A37" s="13" t="s">
        <v>8</v>
      </c>
      <c r="B37" s="6" t="s">
        <v>61</v>
      </c>
      <c r="C37" s="31"/>
      <c r="D37" s="39"/>
      <c r="E37" s="39"/>
      <c r="F37" s="41">
        <f>SUM(F35:F36)</f>
        <v>88000</v>
      </c>
    </row>
    <row r="38" spans="1:7" x14ac:dyDescent="0.25">
      <c r="A38" s="9"/>
      <c r="B38" s="2"/>
      <c r="C38" s="31"/>
      <c r="D38" s="39"/>
      <c r="E38" s="39"/>
      <c r="F38" s="39"/>
    </row>
    <row r="39" spans="1:7" s="1" customFormat="1" ht="15.75" x14ac:dyDescent="0.25">
      <c r="A39" s="11" t="s">
        <v>62</v>
      </c>
      <c r="B39" s="5" t="s">
        <v>63</v>
      </c>
      <c r="C39" s="37" t="s">
        <v>8</v>
      </c>
      <c r="D39" s="38" t="s">
        <v>8</v>
      </c>
      <c r="E39" s="38" t="s">
        <v>8</v>
      </c>
      <c r="F39" s="38" t="s">
        <v>8</v>
      </c>
      <c r="G39" s="15"/>
    </row>
    <row r="40" spans="1:7" x14ac:dyDescent="0.25">
      <c r="A40" s="12" t="s">
        <v>64</v>
      </c>
      <c r="B40" s="2" t="s">
        <v>65</v>
      </c>
      <c r="C40" s="31" t="s">
        <v>31</v>
      </c>
      <c r="D40" s="39">
        <v>50</v>
      </c>
      <c r="E40" s="39">
        <v>600</v>
      </c>
      <c r="F40" s="39">
        <f>MMULT(D40,E40)</f>
        <v>30000</v>
      </c>
    </row>
    <row r="41" spans="1:7" x14ac:dyDescent="0.25">
      <c r="A41" s="12" t="s">
        <v>66</v>
      </c>
      <c r="B41" s="2" t="s">
        <v>67</v>
      </c>
      <c r="C41" s="31" t="s">
        <v>31</v>
      </c>
      <c r="D41" s="39">
        <v>45</v>
      </c>
      <c r="E41" s="39">
        <v>300</v>
      </c>
      <c r="F41" s="39">
        <f>MMULT(D41,E41)</f>
        <v>13500</v>
      </c>
    </row>
    <row r="42" spans="1:7" x14ac:dyDescent="0.25">
      <c r="A42" s="12" t="s">
        <v>68</v>
      </c>
      <c r="B42" s="2" t="s">
        <v>69</v>
      </c>
      <c r="C42" s="31" t="s">
        <v>31</v>
      </c>
      <c r="D42" s="39">
        <v>40</v>
      </c>
      <c r="E42" s="39">
        <v>300</v>
      </c>
      <c r="F42" s="39">
        <f>MMULT(D42,E42)</f>
        <v>12000</v>
      </c>
    </row>
    <row r="43" spans="1:7" x14ac:dyDescent="0.25">
      <c r="A43" s="13" t="s">
        <v>8</v>
      </c>
      <c r="B43" s="6" t="s">
        <v>70</v>
      </c>
      <c r="C43" s="31"/>
      <c r="D43" s="39"/>
      <c r="E43" s="39"/>
      <c r="F43" s="41">
        <f>SUM(F40:F42)</f>
        <v>55500</v>
      </c>
    </row>
    <row r="44" spans="1:7" x14ac:dyDescent="0.25">
      <c r="A44" s="9"/>
      <c r="B44" s="2"/>
      <c r="C44" s="31"/>
      <c r="D44" s="39"/>
      <c r="E44" s="39"/>
      <c r="F44" s="39"/>
    </row>
    <row r="45" spans="1:7" x14ac:dyDescent="0.25">
      <c r="A45" s="9"/>
      <c r="B45" s="20" t="s">
        <v>71</v>
      </c>
      <c r="C45" s="31"/>
      <c r="D45" s="39"/>
      <c r="E45" s="39"/>
      <c r="F45" s="39"/>
    </row>
    <row r="46" spans="1:7" x14ac:dyDescent="0.25">
      <c r="A46" s="9"/>
      <c r="B46" s="2"/>
      <c r="C46" s="31"/>
      <c r="D46" s="39"/>
      <c r="E46" s="39"/>
      <c r="F46" s="39"/>
    </row>
    <row r="47" spans="1:7" x14ac:dyDescent="0.25">
      <c r="A47" s="9" t="s">
        <v>8</v>
      </c>
      <c r="B47" s="2" t="s">
        <v>72</v>
      </c>
      <c r="C47" s="31"/>
      <c r="D47" s="39"/>
      <c r="E47" s="39"/>
      <c r="F47" s="39">
        <f>F9</f>
        <v>165000</v>
      </c>
    </row>
    <row r="48" spans="1:7" x14ac:dyDescent="0.25">
      <c r="A48" s="9" t="s">
        <v>8</v>
      </c>
      <c r="B48" s="2" t="s">
        <v>73</v>
      </c>
      <c r="C48" s="31"/>
      <c r="D48" s="39"/>
      <c r="E48" s="39"/>
      <c r="F48" s="39">
        <f>F25</f>
        <v>2973700</v>
      </c>
    </row>
    <row r="49" spans="1:6" x14ac:dyDescent="0.25">
      <c r="A49" s="9" t="s">
        <v>8</v>
      </c>
      <c r="B49" s="2" t="s">
        <v>74</v>
      </c>
      <c r="C49" s="31"/>
      <c r="D49" s="39"/>
      <c r="E49" s="39"/>
      <c r="F49" s="39">
        <f>F32</f>
        <v>209000</v>
      </c>
    </row>
    <row r="50" spans="1:6" x14ac:dyDescent="0.25">
      <c r="A50" s="9" t="s">
        <v>8</v>
      </c>
      <c r="B50" s="2" t="s">
        <v>75</v>
      </c>
      <c r="C50" s="31"/>
      <c r="D50" s="39"/>
      <c r="E50" s="39"/>
      <c r="F50" s="39">
        <f>F37</f>
        <v>88000</v>
      </c>
    </row>
    <row r="51" spans="1:6" x14ac:dyDescent="0.25">
      <c r="A51" s="9" t="s">
        <v>8</v>
      </c>
      <c r="B51" s="2" t="s">
        <v>76</v>
      </c>
      <c r="C51" s="31"/>
      <c r="D51" s="39"/>
      <c r="E51" s="39"/>
      <c r="F51" s="39">
        <f>F43</f>
        <v>55500</v>
      </c>
    </row>
    <row r="52" spans="1:6" x14ac:dyDescent="0.25">
      <c r="A52" s="21" t="s">
        <v>89</v>
      </c>
      <c r="B52" s="22"/>
      <c r="C52" s="22"/>
      <c r="D52" s="22"/>
      <c r="E52" s="23"/>
      <c r="F52" s="41">
        <f>SUM(F47:F51)</f>
        <v>3491200</v>
      </c>
    </row>
    <row r="53" spans="1:6" x14ac:dyDescent="0.25">
      <c r="A53" s="24" t="s">
        <v>88</v>
      </c>
      <c r="B53" s="25"/>
      <c r="C53" s="25"/>
      <c r="D53" s="25"/>
      <c r="E53" s="45">
        <v>0</v>
      </c>
      <c r="F53" s="41">
        <f>F52*E53</f>
        <v>0</v>
      </c>
    </row>
    <row r="54" spans="1:6" x14ac:dyDescent="0.25">
      <c r="A54" s="21" t="s">
        <v>90</v>
      </c>
      <c r="B54" s="26"/>
      <c r="C54" s="26"/>
      <c r="D54" s="26"/>
      <c r="E54" s="27"/>
      <c r="F54" s="41">
        <f>F52-F53</f>
        <v>3491200</v>
      </c>
    </row>
    <row r="55" spans="1:6" x14ac:dyDescent="0.25">
      <c r="A55" s="21" t="s">
        <v>91</v>
      </c>
      <c r="B55" s="22"/>
      <c r="C55" s="22"/>
      <c r="D55" s="22"/>
      <c r="E55" s="23"/>
      <c r="F55" s="41">
        <f>F54*0.18</f>
        <v>628416</v>
      </c>
    </row>
    <row r="56" spans="1:6" x14ac:dyDescent="0.25">
      <c r="A56" s="21" t="s">
        <v>92</v>
      </c>
      <c r="B56" s="22"/>
      <c r="C56" s="22"/>
      <c r="D56" s="22"/>
      <c r="E56" s="23"/>
      <c r="F56" s="41">
        <f>F54+F55</f>
        <v>4119616</v>
      </c>
    </row>
  </sheetData>
  <sheetProtection algorithmName="SHA-512" hashValue="CkJKMyb2ZeErT0XQVF/5UnORtP7oGMiZB3h4XlxEWFUusRaKn7AWt2PHVwwprjAYYIxFuKMMKk3W0+Ny/RZF1w==" saltValue="bBYJzJRo5dTWZEv4oCBleQ==" spinCount="100000" sheet="1" objects="1" scenarios="1"/>
  <protectedRanges>
    <protectedRange sqref="E53" name="טווח1"/>
  </protectedRanges>
  <mergeCells count="5">
    <mergeCell ref="A53:D53"/>
    <mergeCell ref="A52:E52"/>
    <mergeCell ref="A54:E54"/>
    <mergeCell ref="A55:E55"/>
    <mergeCell ref="A56:E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קמרונות_תחת_המגדלור_בעכו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Goldstein</cp:lastModifiedBy>
  <dcterms:created xsi:type="dcterms:W3CDTF">2024-12-09T16:04:35Z</dcterms:created>
  <dcterms:modified xsi:type="dcterms:W3CDTF">2025-02-03T07:20:03Z</dcterms:modified>
</cp:coreProperties>
</file>